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19" i="5" l="1"/>
  <c r="D18" i="1" l="1"/>
  <c r="D6" i="5"/>
  <c r="E5" i="6" l="1"/>
  <c r="E7" i="6"/>
  <c r="E8" i="6"/>
  <c r="E10" i="6"/>
  <c r="E17" i="6"/>
  <c r="E11" i="1"/>
  <c r="E6" i="5"/>
  <c r="E7" i="5"/>
  <c r="E9" i="5"/>
  <c r="E15" i="5"/>
  <c r="E18" i="5"/>
  <c r="R19" i="5" l="1"/>
  <c r="Q19" i="5"/>
  <c r="E4" i="6" l="1"/>
  <c r="E9" i="1"/>
  <c r="E4" i="5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S19" i="5" s="1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I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<sst xmlns="http://schemas.openxmlformats.org/spreadsheetml/2006/main" count="79" uniqueCount="23">
  <si>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</si>
  <si>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</si>
  <si>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</si>
  <si>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</si>
  <si>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</si>
  <si>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</si>
  <si>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</si>
  <si>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</si>
  <si>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</si>
  <si>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</si>
  <si>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</si>
  <si>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</si>
  <si>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</si>
  <si>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</si>
  <si>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</si>
  <si>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</si>
  <si>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</si>
  <si>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</si>
  <si>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</si>
  <si>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</si>
  <si>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</si>
  <si>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>YAZ DOLASIYLA PETEK ISITMA SİSTEMİ ÇALIŞMADIĞINDAN DOLAYI SICAK SU MALİYETLİ OLMAKTADIR.</t>
  </si>
  <si>
    <t>EYLÜL 2025 ÖDEME TAKİP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</si>
</sst>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4" fontId="11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168" fontId="8" fillId="0" borderId="0" xfId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P26" sqref="P26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10.42578125" bestFit="1" customWidth="1"/>
    <col min="9" max="9" width="11.28515625" hidden="1" customWidth="1"/>
    <col min="10" max="10" width="11.140625" hidden="1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6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16" ht="18.95" customHeight="1" x14ac:dyDescent="0.25">
      <c r="A3" s="64" t="s">
        <v>1</v>
      </c>
      <c r="B3" s="27">
        <v>1</v>
      </c>
      <c r="C3" s="14">
        <v>2294.3970697064055</v>
      </c>
      <c r="D3" s="36">
        <v>2295</v>
      </c>
      <c r="E3" s="14"/>
      <c r="F3" s="14"/>
      <c r="G3" s="14">
        <v>60</v>
      </c>
      <c r="H3" s="24">
        <v>69</v>
      </c>
      <c r="I3" s="24"/>
      <c r="J3" s="30"/>
      <c r="K3" s="26">
        <v>442.11536999999998</v>
      </c>
      <c r="L3" s="23">
        <v>1950</v>
      </c>
      <c r="M3" s="7">
        <f>C3-D3+E3+H3+K3+L3+I3+J3+F3+G3</f>
        <v>2520.5124397064055</v>
      </c>
      <c r="N3" s="2"/>
      <c r="O3" s="34">
        <f>C3-D3</f>
        <v>-0.60293029359445427</v>
      </c>
      <c r="P3" s="34"/>
    </row>
    <row r="4" spans="1:16" ht="18.95" customHeight="1" x14ac:dyDescent="0.25">
      <c r="A4" s="64"/>
      <c r="B4" s="27">
        <v>2</v>
      </c>
      <c r="C4" s="14">
        <v>17759.523240842882</v>
      </c>
      <c r="D4" s="37">
        <v>10000</v>
      </c>
      <c r="E4" s="14">
        <f t="shared" ref="E4:E18" si="0">(C4-D4)*0.07</f>
        <v>543.16662685900178</v>
      </c>
      <c r="F4" s="14"/>
      <c r="G4" s="14">
        <v>60</v>
      </c>
      <c r="H4" s="24">
        <v>69</v>
      </c>
      <c r="I4" s="24"/>
      <c r="J4" s="30"/>
      <c r="K4" s="26">
        <v>0</v>
      </c>
      <c r="L4" s="23">
        <v>1950</v>
      </c>
      <c r="M4" s="7">
        <f t="shared" ref="M4:M20" si="1">C4-D4+E4+H4+K4+L4+I4+J4+F4+G4</f>
        <v>10381.689867701883</v>
      </c>
      <c r="O4" s="34">
        <f t="shared" ref="O4:O20" si="2">C4-D4</f>
        <v>7759.5232408428819</v>
      </c>
    </row>
    <row r="5" spans="1:16" ht="18.95" customHeight="1" x14ac:dyDescent="0.25">
      <c r="A5" s="64"/>
      <c r="B5" s="27">
        <v>3</v>
      </c>
      <c r="C5" s="14">
        <v>2675.1578686856797</v>
      </c>
      <c r="D5" s="37">
        <v>2675.16</v>
      </c>
      <c r="E5" s="14"/>
      <c r="F5" s="14"/>
      <c r="G5" s="14">
        <v>60</v>
      </c>
      <c r="H5" s="24">
        <v>69</v>
      </c>
      <c r="I5" s="24"/>
      <c r="J5" s="30"/>
      <c r="K5" s="26">
        <v>663.17305499999998</v>
      </c>
      <c r="L5" s="23">
        <v>2200</v>
      </c>
      <c r="M5" s="7">
        <f t="shared" si="1"/>
        <v>2992.1709236856796</v>
      </c>
      <c r="O5" s="34">
        <f t="shared" si="2"/>
        <v>-2.1313143201950879E-3</v>
      </c>
    </row>
    <row r="6" spans="1:16" ht="18.95" customHeight="1" x14ac:dyDescent="0.25">
      <c r="A6" s="64"/>
      <c r="B6" s="27">
        <v>4</v>
      </c>
      <c r="C6" s="14">
        <v>12581.574321695363</v>
      </c>
      <c r="D6" s="33">
        <f>2200+605</f>
        <v>2805</v>
      </c>
      <c r="E6" s="14">
        <f t="shared" si="0"/>
        <v>684.36020251867546</v>
      </c>
      <c r="F6" s="14"/>
      <c r="G6" s="14">
        <v>60</v>
      </c>
      <c r="H6" s="24">
        <v>69</v>
      </c>
      <c r="I6" s="24"/>
      <c r="J6" s="30"/>
      <c r="K6" s="26">
        <v>589.4871599999999</v>
      </c>
      <c r="L6" s="23">
        <v>2200</v>
      </c>
      <c r="M6" s="7">
        <f t="shared" si="1"/>
        <v>13379.421684214039</v>
      </c>
      <c r="O6" s="34">
        <f t="shared" si="2"/>
        <v>9776.5743216953633</v>
      </c>
    </row>
    <row r="7" spans="1:16" ht="18.95" customHeight="1" x14ac:dyDescent="0.25">
      <c r="A7" s="64"/>
      <c r="B7" s="27">
        <v>5</v>
      </c>
      <c r="C7" s="14">
        <v>20751.298211540503</v>
      </c>
      <c r="D7" s="33"/>
      <c r="E7" s="14">
        <f t="shared" si="0"/>
        <v>1452.5908748078352</v>
      </c>
      <c r="F7" s="14"/>
      <c r="G7" s="14">
        <v>60</v>
      </c>
      <c r="H7" s="24">
        <v>69</v>
      </c>
      <c r="I7" s="24"/>
      <c r="J7" s="30"/>
      <c r="K7" s="26">
        <v>0</v>
      </c>
      <c r="L7" s="23">
        <v>2200</v>
      </c>
      <c r="M7" s="7">
        <f t="shared" si="1"/>
        <v>24532.889086348339</v>
      </c>
      <c r="O7" s="34">
        <f t="shared" si="2"/>
        <v>20751.298211540503</v>
      </c>
    </row>
    <row r="8" spans="1:16" ht="18.95" customHeight="1" x14ac:dyDescent="0.25">
      <c r="A8" s="64"/>
      <c r="B8" s="27">
        <v>6</v>
      </c>
      <c r="C8" s="14">
        <v>2631.2039337764295</v>
      </c>
      <c r="D8" s="37">
        <v>2631.2</v>
      </c>
      <c r="E8" s="14"/>
      <c r="F8" s="14"/>
      <c r="G8" s="14">
        <v>60</v>
      </c>
      <c r="H8" s="24">
        <v>69</v>
      </c>
      <c r="I8" s="24"/>
      <c r="J8" s="30"/>
      <c r="K8" s="26">
        <v>663.17305499999998</v>
      </c>
      <c r="L8" s="23">
        <v>2200</v>
      </c>
      <c r="M8" s="7">
        <f t="shared" si="1"/>
        <v>2992.1769887764294</v>
      </c>
      <c r="N8" s="2"/>
      <c r="O8" s="34">
        <f t="shared" si="2"/>
        <v>3.9337764296760724E-3</v>
      </c>
    </row>
    <row r="9" spans="1:16" ht="18.95" customHeight="1" thickBot="1" x14ac:dyDescent="0.3">
      <c r="A9" s="64"/>
      <c r="B9" s="27">
        <v>7</v>
      </c>
      <c r="C9" s="14">
        <v>20387.671436671233</v>
      </c>
      <c r="D9" s="37">
        <v>8000</v>
      </c>
      <c r="E9" s="14">
        <f t="shared" si="0"/>
        <v>867.13700056698644</v>
      </c>
      <c r="F9" s="14"/>
      <c r="G9" s="14">
        <v>60</v>
      </c>
      <c r="H9" s="24">
        <v>69</v>
      </c>
      <c r="I9" s="24"/>
      <c r="J9" s="30"/>
      <c r="K9" s="26">
        <v>626.33006</v>
      </c>
      <c r="L9" s="23">
        <v>2200</v>
      </c>
      <c r="M9" s="7">
        <f t="shared" si="1"/>
        <v>16210.13849723822</v>
      </c>
      <c r="O9" s="34">
        <f t="shared" si="2"/>
        <v>12387.671436671233</v>
      </c>
    </row>
    <row r="10" spans="1:16" ht="18.95" customHeight="1" thickBot="1" x14ac:dyDescent="0.3">
      <c r="A10" s="64"/>
      <c r="B10" s="27">
        <v>8</v>
      </c>
      <c r="C10" s="14">
        <v>2371.3505777502974</v>
      </c>
      <c r="D10" s="48">
        <v>2372</v>
      </c>
      <c r="E10" s="14"/>
      <c r="F10" s="14"/>
      <c r="G10" s="14">
        <v>60</v>
      </c>
      <c r="H10" s="24">
        <v>69</v>
      </c>
      <c r="I10" s="24"/>
      <c r="J10" s="30"/>
      <c r="K10" s="26">
        <v>0</v>
      </c>
      <c r="L10" s="23">
        <v>2200</v>
      </c>
      <c r="M10" s="7">
        <f t="shared" si="1"/>
        <v>2328.3505777502974</v>
      </c>
      <c r="O10" s="34">
        <f t="shared" si="2"/>
        <v>-0.64942224970263851</v>
      </c>
    </row>
    <row r="11" spans="1:16" ht="18.95" customHeight="1" x14ac:dyDescent="0.25">
      <c r="A11" s="64"/>
      <c r="B11" s="27">
        <v>9</v>
      </c>
      <c r="C11" s="14">
        <v>2451.1196763072994</v>
      </c>
      <c r="D11" s="37">
        <v>2451</v>
      </c>
      <c r="E11" s="14"/>
      <c r="F11" s="14"/>
      <c r="G11" s="14">
        <v>60</v>
      </c>
      <c r="H11" s="24">
        <v>69</v>
      </c>
      <c r="I11" s="24"/>
      <c r="J11" s="30"/>
      <c r="K11" s="26">
        <v>552.64416499999993</v>
      </c>
      <c r="L11" s="23">
        <v>2200</v>
      </c>
      <c r="M11" s="7">
        <f t="shared" si="1"/>
        <v>2881.7638413072991</v>
      </c>
      <c r="O11" s="34">
        <f t="shared" si="2"/>
        <v>0.11967630729941447</v>
      </c>
    </row>
    <row r="12" spans="1:16" ht="18.95" customHeight="1" x14ac:dyDescent="0.25">
      <c r="A12" s="64"/>
      <c r="B12" s="27">
        <v>10</v>
      </c>
      <c r="C12" s="14">
        <v>2200</v>
      </c>
      <c r="D12" s="37">
        <v>2200</v>
      </c>
      <c r="E12" s="14"/>
      <c r="F12" s="14"/>
      <c r="G12" s="14">
        <v>60</v>
      </c>
      <c r="H12" s="24">
        <v>69</v>
      </c>
      <c r="I12" s="24"/>
      <c r="J12" s="30"/>
      <c r="K12" s="26">
        <v>147.37178999999998</v>
      </c>
      <c r="L12" s="23">
        <v>2200</v>
      </c>
      <c r="M12" s="7">
        <f>C12-D12+E12+H12+K12+L12+I12+J12+F12+G12</f>
        <v>2476.3717900000001</v>
      </c>
      <c r="O12" s="34">
        <f>C12-D12</f>
        <v>0</v>
      </c>
      <c r="P12" s="53"/>
    </row>
    <row r="13" spans="1:16" ht="18.95" customHeight="1" x14ac:dyDescent="0.25">
      <c r="A13" s="64"/>
      <c r="B13" s="27">
        <v>11</v>
      </c>
      <c r="C13" s="14">
        <v>2718.4279565662368</v>
      </c>
      <c r="D13" s="37">
        <v>2718.43</v>
      </c>
      <c r="E13" s="14"/>
      <c r="F13" s="14"/>
      <c r="G13" s="14">
        <v>60</v>
      </c>
      <c r="H13" s="24">
        <v>69</v>
      </c>
      <c r="I13" s="24"/>
      <c r="J13" s="30"/>
      <c r="K13" s="26">
        <v>478.95826999999997</v>
      </c>
      <c r="L13" s="23">
        <v>2200</v>
      </c>
      <c r="M13" s="7">
        <f t="shared" si="1"/>
        <v>2807.9562265662371</v>
      </c>
      <c r="O13" s="34">
        <f t="shared" si="2"/>
        <v>-2.0434337629922084E-3</v>
      </c>
    </row>
    <row r="14" spans="1:16" ht="18.95" customHeight="1" x14ac:dyDescent="0.25">
      <c r="A14" s="64"/>
      <c r="B14" s="27">
        <v>12</v>
      </c>
      <c r="C14" s="14">
        <v>2589.5358101065722</v>
      </c>
      <c r="D14" s="33">
        <v>2590</v>
      </c>
      <c r="E14" s="14"/>
      <c r="F14" s="14"/>
      <c r="G14" s="14">
        <v>60</v>
      </c>
      <c r="H14" s="24">
        <v>69</v>
      </c>
      <c r="I14" s="24"/>
      <c r="J14" s="30"/>
      <c r="K14" s="26">
        <v>221.05768499999999</v>
      </c>
      <c r="L14" s="23">
        <v>2200</v>
      </c>
      <c r="M14" s="7">
        <f t="shared" si="1"/>
        <v>2549.5934951065719</v>
      </c>
      <c r="N14" s="2"/>
      <c r="O14" s="34">
        <f t="shared" si="2"/>
        <v>-0.46418989342782879</v>
      </c>
    </row>
    <row r="15" spans="1:16" ht="18.95" customHeight="1" x14ac:dyDescent="0.25">
      <c r="A15" s="64"/>
      <c r="B15" s="27">
        <v>13</v>
      </c>
      <c r="C15" s="14">
        <v>2415.7153090575202</v>
      </c>
      <c r="D15" s="37"/>
      <c r="E15" s="14">
        <f t="shared" si="0"/>
        <v>169.10007163402642</v>
      </c>
      <c r="F15" s="14"/>
      <c r="G15" s="14">
        <v>60</v>
      </c>
      <c r="H15" s="24">
        <v>69</v>
      </c>
      <c r="I15" s="24"/>
      <c r="J15" s="30"/>
      <c r="K15" s="26">
        <v>405.27237500000001</v>
      </c>
      <c r="L15" s="23">
        <v>2200</v>
      </c>
      <c r="M15" s="7">
        <f t="shared" si="1"/>
        <v>5319.0877556915466</v>
      </c>
      <c r="O15" s="34">
        <f t="shared" si="2"/>
        <v>2415.7153090575202</v>
      </c>
    </row>
    <row r="16" spans="1:16" ht="18.95" customHeight="1" x14ac:dyDescent="0.25">
      <c r="A16" s="64"/>
      <c r="B16" s="27">
        <v>14</v>
      </c>
      <c r="C16" s="14">
        <v>2550.6229524176215</v>
      </c>
      <c r="D16" s="37">
        <v>2508.0100000000002</v>
      </c>
      <c r="E16" s="14"/>
      <c r="F16" s="14"/>
      <c r="G16" s="14">
        <v>60</v>
      </c>
      <c r="H16" s="24">
        <v>69</v>
      </c>
      <c r="I16" s="24"/>
      <c r="J16" s="30"/>
      <c r="K16" s="26">
        <v>0</v>
      </c>
      <c r="L16" s="23">
        <v>2200</v>
      </c>
      <c r="M16" s="7">
        <f t="shared" si="1"/>
        <v>2371.6129524176213</v>
      </c>
      <c r="N16" s="2"/>
      <c r="O16" s="34">
        <f t="shared" si="2"/>
        <v>42.612952417621273</v>
      </c>
    </row>
    <row r="17" spans="1:25" ht="18.95" customHeight="1" x14ac:dyDescent="0.25">
      <c r="A17" s="64"/>
      <c r="B17" s="27">
        <v>15</v>
      </c>
      <c r="C17" s="16">
        <v>20150.352698715622</v>
      </c>
      <c r="D17" s="38">
        <v>20150</v>
      </c>
      <c r="E17" s="14"/>
      <c r="F17" s="14"/>
      <c r="G17" s="14">
        <v>60</v>
      </c>
      <c r="H17" s="24">
        <v>69</v>
      </c>
      <c r="I17" s="24"/>
      <c r="J17" s="30"/>
      <c r="K17" s="26">
        <v>1178.9743199999998</v>
      </c>
      <c r="L17" s="23">
        <v>2200</v>
      </c>
      <c r="M17" s="7">
        <f t="shared" si="1"/>
        <v>3508.3270187156218</v>
      </c>
      <c r="N17" s="2"/>
      <c r="O17" s="34">
        <f t="shared" si="2"/>
        <v>0.35269871562195476</v>
      </c>
    </row>
    <row r="18" spans="1:25" ht="18.95" customHeight="1" x14ac:dyDescent="0.25">
      <c r="A18" s="64"/>
      <c r="B18" s="27">
        <v>16</v>
      </c>
      <c r="C18" s="16">
        <v>8744.1194483466406</v>
      </c>
      <c r="D18" s="37">
        <v>5000</v>
      </c>
      <c r="E18" s="14">
        <f t="shared" si="0"/>
        <v>262.08836138426489</v>
      </c>
      <c r="F18" s="14"/>
      <c r="G18" s="14">
        <v>60</v>
      </c>
      <c r="H18" s="24">
        <v>69</v>
      </c>
      <c r="I18" s="24"/>
      <c r="J18" s="30"/>
      <c r="K18" s="26">
        <v>552.64416499999993</v>
      </c>
      <c r="L18" s="23">
        <v>2200</v>
      </c>
      <c r="M18" s="7">
        <f t="shared" si="1"/>
        <v>6887.8519747309056</v>
      </c>
      <c r="O18" s="34">
        <f t="shared" si="2"/>
        <v>3744.1194483466406</v>
      </c>
    </row>
    <row r="19" spans="1:25" ht="18.95" customHeight="1" thickBot="1" x14ac:dyDescent="0.3">
      <c r="A19" s="64"/>
      <c r="B19" s="27">
        <v>17</v>
      </c>
      <c r="C19" s="14">
        <v>2329.0012458660008</v>
      </c>
      <c r="D19" s="37">
        <f>852+1478</f>
        <v>2330</v>
      </c>
      <c r="E19" s="14"/>
      <c r="F19" s="14"/>
      <c r="G19" s="14">
        <v>60</v>
      </c>
      <c r="H19" s="24">
        <v>69</v>
      </c>
      <c r="I19" s="24"/>
      <c r="J19" s="30"/>
      <c r="K19" s="26">
        <v>0</v>
      </c>
      <c r="L19" s="23">
        <v>2200</v>
      </c>
      <c r="M19" s="7">
        <f t="shared" si="1"/>
        <v>2328.0012458660008</v>
      </c>
      <c r="N19" s="2"/>
      <c r="O19" s="34">
        <f t="shared" si="2"/>
        <v>-0.99875413399922763</v>
      </c>
      <c r="Q19" s="2">
        <f>L19/31</f>
        <v>70.967741935483872</v>
      </c>
      <c r="R19">
        <f>12*Q19</f>
        <v>851.61290322580646</v>
      </c>
      <c r="S19" s="2">
        <f>M19-R19</f>
        <v>1476.3883426401944</v>
      </c>
      <c r="V19" s="2"/>
      <c r="X19" s="2"/>
      <c r="Y19" s="2"/>
    </row>
    <row r="20" spans="1:25" ht="18.95" customHeight="1" thickBot="1" x14ac:dyDescent="0.3">
      <c r="A20" s="64"/>
      <c r="B20" s="27">
        <v>18</v>
      </c>
      <c r="C20" s="14">
        <v>5701.387486256117</v>
      </c>
      <c r="D20" s="48">
        <v>5702</v>
      </c>
      <c r="E20" s="14"/>
      <c r="F20" s="14"/>
      <c r="G20" s="14">
        <v>60</v>
      </c>
      <c r="H20" s="24">
        <v>69</v>
      </c>
      <c r="I20" s="24"/>
      <c r="J20" s="30"/>
      <c r="K20" s="26">
        <v>331.58647999999999</v>
      </c>
      <c r="L20" s="23">
        <v>2200</v>
      </c>
      <c r="M20" s="7">
        <f t="shared" si="1"/>
        <v>2659.9739662561169</v>
      </c>
      <c r="O20" s="34">
        <f t="shared" si="2"/>
        <v>-0.61251374388302793</v>
      </c>
    </row>
    <row r="21" spans="1:25" x14ac:dyDescent="0.25">
      <c r="A21" s="64"/>
      <c r="B21" s="27" t="s">
        <v>10</v>
      </c>
      <c r="C21" s="9">
        <f>SUM(C3:C20)</f>
        <v>133302.45924430841</v>
      </c>
      <c r="D21" s="18">
        <f t="shared" ref="D21:M21" si="3">SUM(D3:D20)</f>
        <v>76427.8</v>
      </c>
      <c r="E21" s="9">
        <f>SUM(E3:E20)</f>
        <v>3978.4431377707901</v>
      </c>
      <c r="F21" s="9">
        <f>SUM(F3:F20)</f>
        <v>0</v>
      </c>
      <c r="G21" s="9">
        <f>SUM(G3:G20)</f>
        <v>1080</v>
      </c>
      <c r="H21" s="9">
        <f>SUM(H3:H20)</f>
        <v>1242</v>
      </c>
      <c r="I21" s="9">
        <f t="shared" si="3"/>
        <v>0</v>
      </c>
      <c r="J21" s="9">
        <f>SUM(J3:J20)</f>
        <v>0</v>
      </c>
      <c r="K21" s="9">
        <f>SUM(K3:K20)</f>
        <v>6852.7879499999981</v>
      </c>
      <c r="L21" s="9">
        <f t="shared" si="3"/>
        <v>39100</v>
      </c>
      <c r="M21" s="9">
        <f t="shared" si="3"/>
        <v>109127.89033207923</v>
      </c>
    </row>
    <row r="22" spans="1:25" ht="8.2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25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55"/>
      <c r="O23" s="55"/>
      <c r="P23" s="55"/>
    </row>
    <row r="24" spans="1:25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55"/>
      <c r="O24" s="55"/>
      <c r="P24" s="55"/>
    </row>
    <row r="25" spans="1:25" ht="1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5"/>
      <c r="O25" s="55"/>
      <c r="P25" s="55"/>
      <c r="R25" s="60"/>
      <c r="S25" s="60"/>
    </row>
    <row r="26" spans="1:25" ht="15" customHeight="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5"/>
      <c r="O26" s="55"/>
      <c r="P26" s="55"/>
    </row>
    <row r="27" spans="1:25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5"/>
      <c r="O27" s="55"/>
      <c r="P27" s="55"/>
    </row>
    <row r="28" spans="1:25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5"/>
      <c r="O28" s="55"/>
      <c r="P28" s="55"/>
    </row>
    <row r="29" spans="1:25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55"/>
      <c r="O29" s="55"/>
      <c r="P29" s="55"/>
    </row>
    <row r="30" spans="1:25" x14ac:dyDescent="0.25">
      <c r="A30" s="55"/>
      <c r="B30" s="55"/>
      <c r="C30" s="55"/>
      <c r="D30" s="5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K15" sqref="K15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42578125" hidden="1" customWidth="1"/>
    <col min="10" max="10" width="10.42578125" hidden="1" customWidth="1"/>
    <col min="11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26" ht="18.95" customHeight="1" x14ac:dyDescent="0.25">
      <c r="A3" s="64" t="s">
        <v>3</v>
      </c>
      <c r="B3" s="27">
        <v>1</v>
      </c>
      <c r="C3" s="13">
        <v>2872.2741334000002</v>
      </c>
      <c r="D3" s="45">
        <v>2872.27</v>
      </c>
      <c r="E3" s="14"/>
      <c r="F3" s="14"/>
      <c r="G3" s="14">
        <v>60</v>
      </c>
      <c r="H3" s="21">
        <v>69</v>
      </c>
      <c r="I3" s="21"/>
      <c r="J3" s="30"/>
      <c r="K3" s="21">
        <v>73.685894999999988</v>
      </c>
      <c r="L3" s="22">
        <v>2700</v>
      </c>
      <c r="M3" s="7">
        <f t="shared" ref="M3:M20" si="0">C3-D3+E3+H3+K3+L3+I3+J3+F3+G3</f>
        <v>2902.6900284000003</v>
      </c>
      <c r="O3" s="34">
        <f>C3-D3</f>
        <v>4.1334000002279936E-3</v>
      </c>
      <c r="Q3" s="2"/>
    </row>
    <row r="4" spans="1:26" ht="18.95" customHeight="1" x14ac:dyDescent="0.25">
      <c r="A4" s="64"/>
      <c r="B4" s="27">
        <v>2</v>
      </c>
      <c r="C4" s="13">
        <v>3386.2444216023919</v>
      </c>
      <c r="D4" s="39">
        <v>3400</v>
      </c>
      <c r="E4" s="14"/>
      <c r="F4" s="14"/>
      <c r="G4" s="14">
        <v>60</v>
      </c>
      <c r="H4" s="21">
        <v>69</v>
      </c>
      <c r="I4" s="21"/>
      <c r="J4" s="30"/>
      <c r="K4" s="21">
        <v>736.85894999999994</v>
      </c>
      <c r="L4" s="22">
        <v>2700</v>
      </c>
      <c r="M4" s="7">
        <f t="shared" si="0"/>
        <v>3552.1033716023917</v>
      </c>
      <c r="O4" s="34">
        <f t="shared" ref="O4:O20" si="1">C4-D4</f>
        <v>-13.755578397608133</v>
      </c>
      <c r="V4" s="47"/>
    </row>
    <row r="5" spans="1:26" ht="18.95" customHeight="1" x14ac:dyDescent="0.25">
      <c r="A5" s="64"/>
      <c r="B5" s="27">
        <v>3</v>
      </c>
      <c r="C5" s="13">
        <v>3088.8974871272458</v>
      </c>
      <c r="D5" s="40">
        <v>3083</v>
      </c>
      <c r="E5" s="14"/>
      <c r="F5" s="14"/>
      <c r="G5" s="14">
        <v>60</v>
      </c>
      <c r="H5" s="21">
        <v>69</v>
      </c>
      <c r="I5" s="21"/>
      <c r="J5" s="30"/>
      <c r="K5" s="21">
        <v>294.74357999999995</v>
      </c>
      <c r="L5" s="22">
        <v>2700</v>
      </c>
      <c r="M5" s="7">
        <f t="shared" si="0"/>
        <v>3129.6410671272456</v>
      </c>
      <c r="O5" s="34">
        <f t="shared" si="1"/>
        <v>5.8974871272457676</v>
      </c>
    </row>
    <row r="6" spans="1:26" ht="18.95" customHeight="1" x14ac:dyDescent="0.25">
      <c r="A6" s="64"/>
      <c r="B6" s="27">
        <v>4</v>
      </c>
      <c r="C6" s="13">
        <v>3704.2252403607731</v>
      </c>
      <c r="D6" s="33">
        <v>3705</v>
      </c>
      <c r="E6" s="14"/>
      <c r="F6" s="14"/>
      <c r="G6" s="14">
        <v>60</v>
      </c>
      <c r="H6" s="21">
        <v>69</v>
      </c>
      <c r="I6" s="21"/>
      <c r="J6" s="30"/>
      <c r="K6" s="21">
        <v>994.75953499999991</v>
      </c>
      <c r="L6" s="22">
        <v>2700</v>
      </c>
      <c r="M6" s="7">
        <f t="shared" si="0"/>
        <v>3822.9847753607728</v>
      </c>
      <c r="O6" s="34">
        <f t="shared" si="1"/>
        <v>-0.77475963922688607</v>
      </c>
      <c r="S6" s="2"/>
      <c r="V6" s="2"/>
      <c r="Z6" s="2"/>
    </row>
    <row r="7" spans="1:26" ht="18.95" customHeight="1" x14ac:dyDescent="0.25">
      <c r="A7" s="64"/>
      <c r="B7" s="27">
        <v>5</v>
      </c>
      <c r="C7" s="13">
        <v>3348.2283552760086</v>
      </c>
      <c r="D7" s="40">
        <v>3348.23</v>
      </c>
      <c r="E7" s="14"/>
      <c r="F7" s="14"/>
      <c r="G7" s="14">
        <v>60</v>
      </c>
      <c r="H7" s="21">
        <v>69</v>
      </c>
      <c r="I7" s="21"/>
      <c r="J7" s="30"/>
      <c r="K7" s="21">
        <v>884.23073999999997</v>
      </c>
      <c r="L7" s="22">
        <v>2700</v>
      </c>
      <c r="M7" s="7">
        <f t="shared" si="0"/>
        <v>3713.2290952760086</v>
      </c>
      <c r="O7" s="34">
        <f t="shared" si="1"/>
        <v>-1.6447239913759404E-3</v>
      </c>
    </row>
    <row r="8" spans="1:26" ht="18.95" customHeight="1" x14ac:dyDescent="0.25">
      <c r="A8" s="64"/>
      <c r="B8" s="27">
        <v>6</v>
      </c>
      <c r="C8" s="13">
        <v>2915.2029915700004</v>
      </c>
      <c r="D8" s="33">
        <v>2830</v>
      </c>
      <c r="E8" s="14"/>
      <c r="F8" s="14"/>
      <c r="G8" s="14">
        <v>60</v>
      </c>
      <c r="H8" s="21">
        <v>69</v>
      </c>
      <c r="I8" s="21"/>
      <c r="J8" s="30"/>
      <c r="K8" s="21">
        <v>0</v>
      </c>
      <c r="L8" s="22">
        <v>2700</v>
      </c>
      <c r="M8" s="7">
        <f t="shared" si="0"/>
        <v>2914.2029915700004</v>
      </c>
      <c r="O8" s="34">
        <f t="shared" si="1"/>
        <v>85.202991570000449</v>
      </c>
      <c r="P8" s="2"/>
      <c r="Q8" s="2"/>
    </row>
    <row r="9" spans="1:26" ht="18.95" customHeight="1" x14ac:dyDescent="0.25">
      <c r="A9" s="64"/>
      <c r="B9" s="27">
        <v>7</v>
      </c>
      <c r="C9" s="13">
        <v>8150.2756676526205</v>
      </c>
      <c r="D9" s="38">
        <v>5000</v>
      </c>
      <c r="E9" s="14">
        <f t="shared" ref="E9" si="2">(C9-D9)*0.07</f>
        <v>220.51929673568347</v>
      </c>
      <c r="F9" s="14"/>
      <c r="G9" s="14">
        <v>60</v>
      </c>
      <c r="H9" s="21">
        <v>69</v>
      </c>
      <c r="I9" s="21"/>
      <c r="J9" s="30"/>
      <c r="K9" s="21">
        <v>405.27237500000001</v>
      </c>
      <c r="L9" s="22">
        <v>2700</v>
      </c>
      <c r="M9" s="7">
        <f t="shared" si="0"/>
        <v>6605.0673393883044</v>
      </c>
      <c r="O9" s="34">
        <f t="shared" si="1"/>
        <v>3150.2756676526205</v>
      </c>
    </row>
    <row r="10" spans="1:26" ht="18.95" customHeight="1" x14ac:dyDescent="0.25">
      <c r="A10" s="64"/>
      <c r="B10" s="27">
        <v>8</v>
      </c>
      <c r="C10" s="13">
        <v>2825.4139314624081</v>
      </c>
      <c r="D10" s="39">
        <v>2827</v>
      </c>
      <c r="E10" s="14"/>
      <c r="F10" s="14"/>
      <c r="G10" s="14">
        <v>60</v>
      </c>
      <c r="H10" s="21">
        <v>69</v>
      </c>
      <c r="I10" s="21"/>
      <c r="J10" s="30"/>
      <c r="K10" s="21">
        <v>0</v>
      </c>
      <c r="L10" s="22">
        <v>2700</v>
      </c>
      <c r="M10" s="7">
        <f t="shared" si="0"/>
        <v>2827.4139314624081</v>
      </c>
      <c r="O10" s="34">
        <f t="shared" si="1"/>
        <v>-1.5860685375919275</v>
      </c>
    </row>
    <row r="11" spans="1:26" ht="18.95" customHeight="1" x14ac:dyDescent="0.25">
      <c r="A11" s="64"/>
      <c r="B11" s="27">
        <v>9</v>
      </c>
      <c r="C11" s="13">
        <v>9737.8786251134952</v>
      </c>
      <c r="D11" s="39"/>
      <c r="E11" s="14">
        <f t="shared" ref="E11" si="3">(C11-D11)*0.07</f>
        <v>681.65150375794474</v>
      </c>
      <c r="F11" s="14"/>
      <c r="G11" s="14">
        <v>60</v>
      </c>
      <c r="H11" s="21">
        <v>69</v>
      </c>
      <c r="I11" s="21"/>
      <c r="J11" s="30"/>
      <c r="K11" s="21">
        <v>221.05768499999999</v>
      </c>
      <c r="L11" s="22">
        <v>2700</v>
      </c>
      <c r="M11" s="7">
        <f t="shared" si="0"/>
        <v>13469.58781387144</v>
      </c>
      <c r="O11" s="34">
        <f t="shared" si="1"/>
        <v>9737.8786251134952</v>
      </c>
    </row>
    <row r="12" spans="1:26" ht="18.95" customHeight="1" x14ac:dyDescent="0.25">
      <c r="A12" s="64"/>
      <c r="B12" s="27">
        <v>10</v>
      </c>
      <c r="C12" s="13">
        <v>3736.3537136589694</v>
      </c>
      <c r="D12" s="39">
        <v>3737</v>
      </c>
      <c r="E12" s="14"/>
      <c r="F12" s="14"/>
      <c r="G12" s="14">
        <v>60</v>
      </c>
      <c r="H12" s="21">
        <v>69</v>
      </c>
      <c r="I12" s="21"/>
      <c r="J12" s="30"/>
      <c r="K12" s="21">
        <v>957.91663499999993</v>
      </c>
      <c r="L12" s="22">
        <v>2700</v>
      </c>
      <c r="M12" s="7">
        <f t="shared" si="0"/>
        <v>3786.2703486589694</v>
      </c>
      <c r="O12" s="34">
        <f t="shared" si="1"/>
        <v>-0.64628634103064542</v>
      </c>
    </row>
    <row r="13" spans="1:26" ht="18.95" customHeight="1" x14ac:dyDescent="0.25">
      <c r="A13" s="64"/>
      <c r="B13" s="27">
        <v>11</v>
      </c>
      <c r="C13" s="13">
        <v>3780.9214909141979</v>
      </c>
      <c r="D13" s="40">
        <v>3780.92</v>
      </c>
      <c r="E13" s="14"/>
      <c r="F13" s="14"/>
      <c r="G13" s="14">
        <v>60</v>
      </c>
      <c r="H13" s="21">
        <v>69</v>
      </c>
      <c r="I13" s="21"/>
      <c r="J13" s="30"/>
      <c r="K13" s="21">
        <v>368.42947499999997</v>
      </c>
      <c r="L13" s="22">
        <v>2700</v>
      </c>
      <c r="M13" s="7">
        <f t="shared" si="0"/>
        <v>3197.4309659141977</v>
      </c>
      <c r="N13" t="s">
        <v>11</v>
      </c>
      <c r="O13" s="34">
        <f t="shared" si="1"/>
        <v>1.4909141978023399E-3</v>
      </c>
    </row>
    <row r="14" spans="1:26" ht="18.95" customHeight="1" x14ac:dyDescent="0.25">
      <c r="A14" s="64"/>
      <c r="B14" s="27">
        <v>12</v>
      </c>
      <c r="C14" s="13">
        <v>3550.8375480000004</v>
      </c>
      <c r="D14" s="39">
        <v>3651</v>
      </c>
      <c r="E14" s="14"/>
      <c r="F14" s="14"/>
      <c r="G14" s="14">
        <v>60</v>
      </c>
      <c r="H14" s="21">
        <v>69</v>
      </c>
      <c r="I14" s="21"/>
      <c r="J14" s="30"/>
      <c r="K14" s="21">
        <v>231.09</v>
      </c>
      <c r="L14" s="22">
        <v>2700</v>
      </c>
      <c r="M14" s="7">
        <f t="shared" si="0"/>
        <v>2959.9275480000006</v>
      </c>
      <c r="O14" s="34">
        <f t="shared" si="1"/>
        <v>-100.16245199999958</v>
      </c>
    </row>
    <row r="15" spans="1:26" ht="18.95" customHeight="1" x14ac:dyDescent="0.25">
      <c r="A15" s="64"/>
      <c r="B15" s="27">
        <v>13</v>
      </c>
      <c r="C15" s="13">
        <v>2266.8751152999989</v>
      </c>
      <c r="D15" s="33">
        <v>2270</v>
      </c>
      <c r="E15" s="14"/>
      <c r="F15" s="14"/>
      <c r="G15" s="14">
        <v>60</v>
      </c>
      <c r="H15" s="21">
        <v>69</v>
      </c>
      <c r="I15" s="21"/>
      <c r="J15" s="30"/>
      <c r="K15" s="21">
        <v>589.4871599999999</v>
      </c>
      <c r="L15" s="22">
        <v>2700</v>
      </c>
      <c r="M15" s="7">
        <f t="shared" si="0"/>
        <v>3415.3622752999991</v>
      </c>
      <c r="O15" s="34">
        <f t="shared" si="1"/>
        <v>-3.1248847000010755</v>
      </c>
      <c r="R15" s="52"/>
    </row>
    <row r="16" spans="1:26" ht="18.95" customHeight="1" x14ac:dyDescent="0.25">
      <c r="A16" s="64"/>
      <c r="B16" s="27">
        <v>14</v>
      </c>
      <c r="C16" s="13">
        <v>2829.3864390186818</v>
      </c>
      <c r="D16" s="33">
        <v>2860</v>
      </c>
      <c r="E16" s="14"/>
      <c r="F16" s="14"/>
      <c r="G16" s="14">
        <v>60</v>
      </c>
      <c r="H16" s="21">
        <v>69</v>
      </c>
      <c r="I16" s="21"/>
      <c r="J16" s="30"/>
      <c r="K16" s="21">
        <v>0</v>
      </c>
      <c r="L16" s="22">
        <v>2700</v>
      </c>
      <c r="M16" s="7">
        <f t="shared" si="0"/>
        <v>2798.3864390186818</v>
      </c>
      <c r="O16" s="34">
        <f t="shared" si="1"/>
        <v>-30.613560981318187</v>
      </c>
    </row>
    <row r="17" spans="1:21" ht="18.95" customHeight="1" x14ac:dyDescent="0.25">
      <c r="A17" s="64"/>
      <c r="B17" s="27">
        <v>15</v>
      </c>
      <c r="C17" s="13">
        <v>2828.2330998044954</v>
      </c>
      <c r="D17" s="38">
        <v>2829</v>
      </c>
      <c r="E17" s="14"/>
      <c r="F17" s="14"/>
      <c r="G17" s="14">
        <v>60</v>
      </c>
      <c r="H17" s="21">
        <v>69</v>
      </c>
      <c r="I17" s="21"/>
      <c r="J17" s="30"/>
      <c r="K17" s="21">
        <v>0</v>
      </c>
      <c r="L17" s="22">
        <v>2700</v>
      </c>
      <c r="M17" s="7">
        <f t="shared" si="0"/>
        <v>2828.2330998044954</v>
      </c>
      <c r="O17" s="34">
        <f t="shared" si="1"/>
        <v>-0.7669001955046042</v>
      </c>
    </row>
    <row r="18" spans="1:21" ht="18.95" customHeight="1" x14ac:dyDescent="0.25">
      <c r="A18" s="64"/>
      <c r="B18" s="27">
        <v>16</v>
      </c>
      <c r="C18" s="13">
        <v>8028.2043418279936</v>
      </c>
      <c r="D18" s="41">
        <f>5000+3500</f>
        <v>8500</v>
      </c>
      <c r="E18" s="14"/>
      <c r="F18" s="14"/>
      <c r="G18" s="14">
        <v>60</v>
      </c>
      <c r="H18" s="21">
        <v>69</v>
      </c>
      <c r="I18" s="21"/>
      <c r="J18" s="30"/>
      <c r="K18" s="21">
        <v>847.387745</v>
      </c>
      <c r="L18" s="22">
        <v>2700</v>
      </c>
      <c r="M18" s="7">
        <f t="shared" si="0"/>
        <v>3204.5920868279936</v>
      </c>
      <c r="O18" s="34">
        <f>C18-D18-2400</f>
        <v>-2871.7956581720064</v>
      </c>
    </row>
    <row r="19" spans="1:21" ht="18.95" customHeight="1" x14ac:dyDescent="0.25">
      <c r="A19" s="64"/>
      <c r="B19" s="27">
        <v>17</v>
      </c>
      <c r="C19" s="13">
        <v>3651.1144806297198</v>
      </c>
      <c r="D19" s="40">
        <v>3625</v>
      </c>
      <c r="E19" s="14"/>
      <c r="F19" s="14"/>
      <c r="G19" s="14">
        <v>60</v>
      </c>
      <c r="H19" s="21">
        <v>69</v>
      </c>
      <c r="I19" s="21"/>
      <c r="J19" s="30"/>
      <c r="K19" s="21">
        <v>810.54484500000001</v>
      </c>
      <c r="L19" s="22">
        <v>2700</v>
      </c>
      <c r="M19" s="7">
        <f t="shared" si="0"/>
        <v>3665.6593256297197</v>
      </c>
      <c r="O19" s="34">
        <f t="shared" si="1"/>
        <v>26.114480629719765</v>
      </c>
    </row>
    <row r="20" spans="1:21" ht="18.95" customHeight="1" x14ac:dyDescent="0.25">
      <c r="A20" s="64"/>
      <c r="B20" s="27">
        <v>18</v>
      </c>
      <c r="C20" s="13">
        <v>10640.304211944664</v>
      </c>
      <c r="D20" s="39">
        <v>10640</v>
      </c>
      <c r="E20" s="14"/>
      <c r="F20" s="14"/>
      <c r="G20" s="14">
        <v>60</v>
      </c>
      <c r="H20" s="21">
        <v>69</v>
      </c>
      <c r="I20" s="21"/>
      <c r="J20" s="30"/>
      <c r="K20" s="21">
        <v>368.42947499999997</v>
      </c>
      <c r="L20" s="22">
        <v>2700</v>
      </c>
      <c r="M20" s="7">
        <f t="shared" si="0"/>
        <v>3197.7336869446635</v>
      </c>
      <c r="O20" s="34">
        <f t="shared" si="1"/>
        <v>0.30421194466362067</v>
      </c>
    </row>
    <row r="21" spans="1:21" ht="18.95" customHeight="1" x14ac:dyDescent="0.25">
      <c r="A21" s="64"/>
      <c r="B21" s="1"/>
      <c r="C21" s="6"/>
      <c r="D21" s="11"/>
      <c r="E21" s="14"/>
      <c r="F21" s="14"/>
      <c r="G21" s="14"/>
      <c r="H21" s="20"/>
      <c r="I21" s="21"/>
      <c r="J21" s="30"/>
      <c r="K21" s="10"/>
      <c r="L21" s="8"/>
      <c r="M21" s="7"/>
    </row>
    <row r="22" spans="1:21" x14ac:dyDescent="0.25">
      <c r="A22" s="64"/>
      <c r="B22" s="27" t="s">
        <v>10</v>
      </c>
      <c r="C22" s="9">
        <f t="shared" ref="C22:M22" si="4">SUM(C3:C20)</f>
        <v>81340.871294663651</v>
      </c>
      <c r="D22" s="9">
        <f t="shared" si="4"/>
        <v>68958.42</v>
      </c>
      <c r="E22" s="9">
        <f t="shared" si="4"/>
        <v>902.17080049362824</v>
      </c>
      <c r="F22" s="9">
        <f t="shared" si="4"/>
        <v>0</v>
      </c>
      <c r="G22" s="9">
        <f t="shared" si="4"/>
        <v>1080</v>
      </c>
      <c r="H22" s="9">
        <f t="shared" si="4"/>
        <v>1242</v>
      </c>
      <c r="I22" s="9">
        <f t="shared" si="4"/>
        <v>0</v>
      </c>
      <c r="J22" s="9">
        <f t="shared" si="4"/>
        <v>0</v>
      </c>
      <c r="K22" s="9">
        <f t="shared" si="4"/>
        <v>7783.8940949999997</v>
      </c>
      <c r="L22" s="9">
        <f t="shared" si="4"/>
        <v>48600</v>
      </c>
      <c r="M22" s="9">
        <f t="shared" si="4"/>
        <v>71990.516190157272</v>
      </c>
    </row>
    <row r="23" spans="1:21" ht="8.25" customHeight="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1" x14ac:dyDescent="0.25">
      <c r="A24" s="66" t="s">
        <v>19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8"/>
      <c r="N24" s="57"/>
      <c r="O24" s="57"/>
      <c r="P24" s="57"/>
      <c r="Q24" s="55"/>
      <c r="R24" s="55"/>
      <c r="S24" s="55"/>
      <c r="T24" s="55"/>
      <c r="U24" s="55"/>
    </row>
    <row r="25" spans="1:21" ht="1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7"/>
      <c r="O25" s="57"/>
      <c r="P25" s="57"/>
      <c r="Q25" s="55"/>
      <c r="R25" s="55"/>
      <c r="S25" s="55"/>
      <c r="T25" s="55"/>
      <c r="U25" s="55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7"/>
      <c r="O26" s="57"/>
      <c r="P26" s="57"/>
      <c r="Q26" s="55"/>
      <c r="R26" s="55"/>
      <c r="S26" s="55"/>
      <c r="T26" s="55"/>
      <c r="U26" s="55"/>
    </row>
    <row r="27" spans="1:2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7"/>
      <c r="O27" s="57"/>
      <c r="P27" s="57"/>
      <c r="Q27" s="55"/>
      <c r="R27" s="55"/>
      <c r="S27" s="55"/>
      <c r="T27" s="55"/>
      <c r="U27" s="55"/>
    </row>
    <row r="28" spans="1:21" ht="15" customHeight="1" x14ac:dyDescent="0.25">
      <c r="A28" s="69" t="s">
        <v>21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7"/>
      <c r="O28" s="57"/>
      <c r="P28" s="57"/>
      <c r="Q28" s="55"/>
      <c r="R28" s="55"/>
      <c r="S28" s="55"/>
      <c r="T28" s="55"/>
      <c r="U28" s="55"/>
    </row>
    <row r="29" spans="1:21" ht="15" customHeight="1" x14ac:dyDescent="0.25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1"/>
      <c r="N29" s="57"/>
      <c r="O29" s="57"/>
      <c r="P29" s="57"/>
      <c r="Q29" s="55"/>
      <c r="R29" s="55"/>
      <c r="S29" s="55"/>
      <c r="T29" s="55"/>
      <c r="U29" s="55"/>
    </row>
    <row r="30" spans="1:21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57"/>
      <c r="O30" s="57"/>
      <c r="P30" s="57"/>
      <c r="Q30" s="55"/>
      <c r="R30" s="55"/>
      <c r="S30" s="55"/>
      <c r="T30" s="55"/>
      <c r="U30" s="55"/>
    </row>
    <row r="31" spans="1:21" ht="15" customHeight="1" x14ac:dyDescent="0.25">
      <c r="A31" s="57"/>
      <c r="B31" s="57"/>
      <c r="C31" s="57"/>
      <c r="D31" s="58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5"/>
      <c r="R31" s="55"/>
      <c r="S31" s="55"/>
      <c r="T31" s="55"/>
      <c r="U31" s="55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>
      <selection activeCell="L14" sqref="L14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10.42578125" bestFit="1" customWidth="1"/>
    <col min="9" max="9" width="11.42578125" hidden="1" customWidth="1"/>
    <col min="10" max="10" width="11.140625" hidden="1" customWidth="1"/>
    <col min="11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21" ht="18.95" customHeight="1" x14ac:dyDescent="0.25">
      <c r="A3" s="64" t="s">
        <v>4</v>
      </c>
      <c r="B3" s="27">
        <v>1</v>
      </c>
      <c r="C3" s="14">
        <v>2903.2169124801308</v>
      </c>
      <c r="D3" s="15">
        <v>2910</v>
      </c>
      <c r="E3" s="14"/>
      <c r="F3" s="14"/>
      <c r="G3" s="14">
        <v>60</v>
      </c>
      <c r="H3" s="21">
        <v>69</v>
      </c>
      <c r="I3" s="21"/>
      <c r="J3" s="21"/>
      <c r="K3" s="24">
        <v>0</v>
      </c>
      <c r="L3" s="22">
        <v>2700</v>
      </c>
      <c r="M3" s="7">
        <f>C3-D3+E3+H3+K3+L3+I3+J3+F3+G3</f>
        <v>2822.2169124801308</v>
      </c>
      <c r="O3" s="34">
        <f>C3-D3</f>
        <v>-6.7830875198692411</v>
      </c>
      <c r="R3" s="2"/>
    </row>
    <row r="4" spans="1:21" ht="18.95" customHeight="1" x14ac:dyDescent="0.25">
      <c r="A4" s="64"/>
      <c r="B4" s="27">
        <v>2</v>
      </c>
      <c r="C4" s="14">
        <v>6781.440898592673</v>
      </c>
      <c r="D4" s="15"/>
      <c r="E4" s="14">
        <f t="shared" ref="E4:E17" si="0">(C4-D4)*0.07</f>
        <v>474.70086290148714</v>
      </c>
      <c r="F4" s="14"/>
      <c r="G4" s="14">
        <v>60</v>
      </c>
      <c r="H4" s="21">
        <v>69</v>
      </c>
      <c r="I4" s="21"/>
      <c r="J4" s="21"/>
      <c r="K4" s="24">
        <v>663.17305499999998</v>
      </c>
      <c r="L4" s="22">
        <v>2700</v>
      </c>
      <c r="M4" s="7">
        <f t="shared" ref="M4:M20" si="1">C4-D4+E4+H4+K4+L4+I4+J4+F4+G4</f>
        <v>10748.314816494159</v>
      </c>
      <c r="O4" s="34">
        <f t="shared" ref="O4:O20" si="2">C4-D4</f>
        <v>6781.440898592673</v>
      </c>
      <c r="P4" s="52"/>
      <c r="U4" s="2"/>
    </row>
    <row r="5" spans="1:21" ht="18.95" customHeight="1" x14ac:dyDescent="0.25">
      <c r="A5" s="64"/>
      <c r="B5" s="27">
        <v>3</v>
      </c>
      <c r="C5" s="14">
        <v>2827.5389416695734</v>
      </c>
      <c r="D5" s="42"/>
      <c r="E5" s="14">
        <f t="shared" si="0"/>
        <v>197.92772591687017</v>
      </c>
      <c r="F5" s="14"/>
      <c r="G5" s="14">
        <v>60</v>
      </c>
      <c r="H5" s="21">
        <v>69</v>
      </c>
      <c r="I5" s="21"/>
      <c r="J5" s="21"/>
      <c r="K5" s="24">
        <v>0</v>
      </c>
      <c r="L5" s="22">
        <v>2700</v>
      </c>
      <c r="M5" s="7">
        <f t="shared" si="1"/>
        <v>5854.4666675864437</v>
      </c>
      <c r="O5" s="34">
        <f t="shared" si="2"/>
        <v>2827.5389416695734</v>
      </c>
    </row>
    <row r="6" spans="1:21" ht="18.95" customHeight="1" x14ac:dyDescent="0.25">
      <c r="A6" s="64"/>
      <c r="B6" s="27">
        <v>4</v>
      </c>
      <c r="C6" s="14">
        <v>3483.655666667084</v>
      </c>
      <c r="D6" s="38">
        <v>3483</v>
      </c>
      <c r="E6" s="14"/>
      <c r="F6" s="14"/>
      <c r="G6" s="14">
        <v>60</v>
      </c>
      <c r="H6" s="21">
        <v>69</v>
      </c>
      <c r="I6" s="21"/>
      <c r="J6" s="21"/>
      <c r="K6" s="24">
        <v>721.07363999999995</v>
      </c>
      <c r="L6" s="22">
        <v>2700</v>
      </c>
      <c r="M6" s="7">
        <f t="shared" si="1"/>
        <v>3550.7293066670841</v>
      </c>
      <c r="O6" s="34">
        <f t="shared" si="2"/>
        <v>0.65566666708400589</v>
      </c>
    </row>
    <row r="7" spans="1:21" ht="18.95" customHeight="1" x14ac:dyDescent="0.25">
      <c r="A7" s="64"/>
      <c r="B7" s="27">
        <v>5</v>
      </c>
      <c r="C7" s="14">
        <v>8037.1085058400004</v>
      </c>
      <c r="D7" s="43"/>
      <c r="E7" s="14">
        <f t="shared" si="0"/>
        <v>562.59759540880009</v>
      </c>
      <c r="F7" s="14"/>
      <c r="G7" s="14">
        <v>60</v>
      </c>
      <c r="H7" s="21">
        <v>69</v>
      </c>
      <c r="I7" s="21"/>
      <c r="J7" s="21"/>
      <c r="K7" s="24">
        <v>1289.5031149999998</v>
      </c>
      <c r="L7" s="22">
        <v>2700</v>
      </c>
      <c r="M7" s="7">
        <f t="shared" si="1"/>
        <v>12718.209216248801</v>
      </c>
      <c r="O7" s="34">
        <f t="shared" si="2"/>
        <v>8037.1085058400004</v>
      </c>
      <c r="P7" s="31"/>
      <c r="R7" s="2"/>
    </row>
    <row r="8" spans="1:21" ht="18.95" customHeight="1" x14ac:dyDescent="0.25">
      <c r="A8" s="64"/>
      <c r="B8" s="27">
        <v>6</v>
      </c>
      <c r="C8" s="14">
        <v>3423.4694410000002</v>
      </c>
      <c r="D8" s="42"/>
      <c r="E8" s="14">
        <f t="shared" si="0"/>
        <v>239.64286087000005</v>
      </c>
      <c r="F8" s="14"/>
      <c r="G8" s="14">
        <v>60</v>
      </c>
      <c r="H8" s="21">
        <v>69</v>
      </c>
      <c r="I8" s="21"/>
      <c r="J8" s="21"/>
      <c r="K8" s="24">
        <v>736.85894999999994</v>
      </c>
      <c r="L8" s="22">
        <v>2700</v>
      </c>
      <c r="M8" s="7">
        <f t="shared" si="1"/>
        <v>7228.9712518699998</v>
      </c>
      <c r="O8" s="34">
        <f t="shared" si="2"/>
        <v>3423.4694410000002</v>
      </c>
    </row>
    <row r="9" spans="1:21" ht="18.95" customHeight="1" thickBot="1" x14ac:dyDescent="0.3">
      <c r="A9" s="64"/>
      <c r="B9" s="27">
        <v>7</v>
      </c>
      <c r="C9" s="14">
        <v>3694.5856926611141</v>
      </c>
      <c r="D9" s="44">
        <v>3695</v>
      </c>
      <c r="E9" s="14"/>
      <c r="F9" s="14"/>
      <c r="G9" s="14">
        <v>60</v>
      </c>
      <c r="H9" s="21">
        <v>69</v>
      </c>
      <c r="I9" s="21"/>
      <c r="J9" s="21"/>
      <c r="K9" s="24">
        <v>147.37178999999998</v>
      </c>
      <c r="L9" s="22">
        <v>2700</v>
      </c>
      <c r="M9" s="7">
        <f t="shared" si="1"/>
        <v>2975.9574826611142</v>
      </c>
      <c r="O9" s="34">
        <f t="shared" si="2"/>
        <v>-0.41430733888591931</v>
      </c>
    </row>
    <row r="10" spans="1:21" ht="18.95" customHeight="1" thickBot="1" x14ac:dyDescent="0.3">
      <c r="A10" s="64"/>
      <c r="B10" s="27">
        <v>8</v>
      </c>
      <c r="C10" s="14">
        <v>6623.815107125919</v>
      </c>
      <c r="D10" s="51"/>
      <c r="E10" s="14">
        <f t="shared" si="0"/>
        <v>463.66705749881436</v>
      </c>
      <c r="F10" s="14"/>
      <c r="G10" s="14">
        <v>60</v>
      </c>
      <c r="H10" s="21">
        <v>69</v>
      </c>
      <c r="I10" s="21"/>
      <c r="J10" s="21"/>
      <c r="K10" s="24">
        <v>1252.6602149999999</v>
      </c>
      <c r="L10" s="22">
        <v>2700</v>
      </c>
      <c r="M10" s="7">
        <f t="shared" si="1"/>
        <v>11169.142379624733</v>
      </c>
      <c r="O10" s="34">
        <f t="shared" si="2"/>
        <v>6623.815107125919</v>
      </c>
      <c r="P10" s="31"/>
    </row>
    <row r="11" spans="1:21" ht="18.95" customHeight="1" x14ac:dyDescent="0.25">
      <c r="A11" s="64"/>
      <c r="B11" s="27">
        <v>9</v>
      </c>
      <c r="C11" s="14">
        <v>2992.12045194337</v>
      </c>
      <c r="D11" s="44">
        <v>2993</v>
      </c>
      <c r="E11" s="14"/>
      <c r="F11" s="14"/>
      <c r="G11" s="14">
        <v>60</v>
      </c>
      <c r="H11" s="21">
        <v>69</v>
      </c>
      <c r="I11" s="21"/>
      <c r="J11" s="21"/>
      <c r="K11" s="24">
        <v>547.387745</v>
      </c>
      <c r="L11" s="22">
        <v>2700</v>
      </c>
      <c r="M11" s="7">
        <f t="shared" si="1"/>
        <v>3375.50819694337</v>
      </c>
      <c r="O11" s="34">
        <f t="shared" si="2"/>
        <v>-0.87954805663002844</v>
      </c>
    </row>
    <row r="12" spans="1:21" ht="18.95" customHeight="1" x14ac:dyDescent="0.25">
      <c r="A12" s="64"/>
      <c r="B12" s="27">
        <v>10</v>
      </c>
      <c r="C12" s="14">
        <v>2829.2737987334554</v>
      </c>
      <c r="D12" s="44">
        <v>2830</v>
      </c>
      <c r="E12" s="14"/>
      <c r="F12" s="14"/>
      <c r="G12" s="14">
        <v>60</v>
      </c>
      <c r="H12" s="21">
        <v>69</v>
      </c>
      <c r="I12" s="21"/>
      <c r="J12" s="21"/>
      <c r="K12" s="24">
        <v>1105.2884249999997</v>
      </c>
      <c r="L12" s="22">
        <v>2700</v>
      </c>
      <c r="M12" s="7">
        <f t="shared" si="1"/>
        <v>3933.5622237334551</v>
      </c>
      <c r="O12" s="34">
        <f t="shared" si="2"/>
        <v>-0.72620126654464912</v>
      </c>
    </row>
    <row r="13" spans="1:21" ht="18.95" customHeight="1" x14ac:dyDescent="0.25">
      <c r="A13" s="64"/>
      <c r="B13" s="27">
        <v>11</v>
      </c>
      <c r="C13" s="14">
        <v>2828.4475536330424</v>
      </c>
      <c r="D13" s="38">
        <v>2829</v>
      </c>
      <c r="E13" s="14"/>
      <c r="F13" s="14"/>
      <c r="G13" s="14">
        <v>60</v>
      </c>
      <c r="H13" s="21">
        <v>69</v>
      </c>
      <c r="I13" s="21"/>
      <c r="J13" s="21"/>
      <c r="K13" s="24">
        <v>0</v>
      </c>
      <c r="L13" s="22">
        <v>2700</v>
      </c>
      <c r="M13" s="7">
        <f t="shared" si="1"/>
        <v>2828.4475536330424</v>
      </c>
      <c r="O13" s="34">
        <f t="shared" si="2"/>
        <v>-0.55244636695761073</v>
      </c>
    </row>
    <row r="14" spans="1:21" ht="18.95" customHeight="1" x14ac:dyDescent="0.25">
      <c r="A14" s="64"/>
      <c r="B14" s="27">
        <v>12</v>
      </c>
      <c r="C14" s="14">
        <v>3457.2333201260881</v>
      </c>
      <c r="D14" s="38">
        <v>3458</v>
      </c>
      <c r="E14" s="14"/>
      <c r="F14" s="14"/>
      <c r="G14" s="14">
        <v>60</v>
      </c>
      <c r="H14" s="21">
        <v>69</v>
      </c>
      <c r="I14" s="21"/>
      <c r="J14" s="21"/>
      <c r="K14" s="24">
        <v>368.42947499999997</v>
      </c>
      <c r="L14" s="22">
        <v>2700</v>
      </c>
      <c r="M14" s="7">
        <f t="shared" si="1"/>
        <v>3196.662795126088</v>
      </c>
      <c r="O14" s="34">
        <f t="shared" si="2"/>
        <v>-0.76667987391192582</v>
      </c>
    </row>
    <row r="15" spans="1:21" ht="18.95" customHeight="1" x14ac:dyDescent="0.25">
      <c r="A15" s="64"/>
      <c r="B15" s="27">
        <v>13</v>
      </c>
      <c r="C15" s="14">
        <v>3106.3108460225003</v>
      </c>
      <c r="D15" s="42">
        <v>3150</v>
      </c>
      <c r="E15" s="14"/>
      <c r="F15" s="14"/>
      <c r="G15" s="14">
        <v>60</v>
      </c>
      <c r="H15" s="21">
        <v>69</v>
      </c>
      <c r="I15" s="21"/>
      <c r="J15" s="21"/>
      <c r="K15" s="24">
        <v>921.07363999999995</v>
      </c>
      <c r="L15" s="22">
        <v>2700</v>
      </c>
      <c r="M15" s="7">
        <f t="shared" si="1"/>
        <v>3706.3844860225004</v>
      </c>
      <c r="O15" s="34">
        <f t="shared" si="2"/>
        <v>-43.6891539774997</v>
      </c>
    </row>
    <row r="16" spans="1:21" ht="18.95" customHeight="1" thickBot="1" x14ac:dyDescent="0.3">
      <c r="A16" s="64"/>
      <c r="B16" s="27">
        <v>14</v>
      </c>
      <c r="C16" s="14">
        <v>2815.90348236412</v>
      </c>
      <c r="D16" s="38">
        <v>2900</v>
      </c>
      <c r="E16" s="14"/>
      <c r="F16" s="14"/>
      <c r="G16" s="14">
        <v>60</v>
      </c>
      <c r="H16" s="21">
        <v>69</v>
      </c>
      <c r="I16" s="21"/>
      <c r="J16" s="21"/>
      <c r="K16" s="24">
        <v>184.21468999999999</v>
      </c>
      <c r="L16" s="22">
        <v>2700</v>
      </c>
      <c r="M16" s="7">
        <f t="shared" si="1"/>
        <v>2929.1181723641198</v>
      </c>
      <c r="O16" s="34">
        <f t="shared" si="2"/>
        <v>-84.096517635879991</v>
      </c>
    </row>
    <row r="17" spans="1:21" ht="18.95" customHeight="1" thickBot="1" x14ac:dyDescent="0.3">
      <c r="A17" s="64"/>
      <c r="B17" s="27">
        <v>15</v>
      </c>
      <c r="C17" s="16">
        <v>71770.24801251918</v>
      </c>
      <c r="D17" s="54"/>
      <c r="E17" s="14">
        <f t="shared" si="0"/>
        <v>5023.9173608763431</v>
      </c>
      <c r="F17" s="14"/>
      <c r="G17" s="14">
        <v>60</v>
      </c>
      <c r="H17" s="21">
        <v>69</v>
      </c>
      <c r="I17" s="21"/>
      <c r="J17" s="21"/>
      <c r="K17" s="24">
        <v>589.4871599999999</v>
      </c>
      <c r="L17" s="22">
        <v>2700</v>
      </c>
      <c r="M17" s="7">
        <f t="shared" si="1"/>
        <v>80212.652533395521</v>
      </c>
      <c r="N17" s="2"/>
      <c r="O17" s="34">
        <f t="shared" si="2"/>
        <v>71770.24801251918</v>
      </c>
    </row>
    <row r="18" spans="1:21" ht="18.95" customHeight="1" x14ac:dyDescent="0.25">
      <c r="A18" s="64"/>
      <c r="B18" s="27">
        <v>16</v>
      </c>
      <c r="C18" s="14">
        <v>2958.807675</v>
      </c>
      <c r="D18" s="43">
        <v>2958</v>
      </c>
      <c r="E18" s="14"/>
      <c r="F18" s="14"/>
      <c r="G18" s="14">
        <v>60</v>
      </c>
      <c r="H18" s="21">
        <v>69</v>
      </c>
      <c r="I18" s="21"/>
      <c r="J18" s="21"/>
      <c r="K18" s="24">
        <v>257.90058500000004</v>
      </c>
      <c r="L18" s="22">
        <v>2700</v>
      </c>
      <c r="M18" s="7">
        <f t="shared" si="1"/>
        <v>3087.7082599999999</v>
      </c>
      <c r="O18" s="34">
        <f t="shared" si="2"/>
        <v>0.80767500000001746</v>
      </c>
    </row>
    <row r="19" spans="1:21" ht="18.95" customHeight="1" x14ac:dyDescent="0.25">
      <c r="A19" s="64"/>
      <c r="B19" s="27">
        <v>17</v>
      </c>
      <c r="C19" s="17">
        <v>3218.4258761265469</v>
      </c>
      <c r="D19" s="43">
        <v>3218.43</v>
      </c>
      <c r="E19" s="14"/>
      <c r="F19" s="14"/>
      <c r="G19" s="14">
        <v>60</v>
      </c>
      <c r="H19" s="21">
        <v>69</v>
      </c>
      <c r="I19" s="21"/>
      <c r="J19" s="21"/>
      <c r="K19" s="24">
        <v>663.17305499999998</v>
      </c>
      <c r="L19" s="22">
        <v>2700</v>
      </c>
      <c r="M19" s="7">
        <f t="shared" si="1"/>
        <v>3492.1689311265472</v>
      </c>
      <c r="O19" s="34">
        <f t="shared" si="2"/>
        <v>-4.1238734529542853E-3</v>
      </c>
      <c r="P19" s="2"/>
    </row>
    <row r="20" spans="1:21" ht="18.600000000000001" customHeight="1" x14ac:dyDescent="0.25">
      <c r="A20" s="64"/>
      <c r="B20" s="27">
        <v>18</v>
      </c>
      <c r="C20" s="14">
        <v>3045.3497170000001</v>
      </c>
      <c r="D20" s="17">
        <v>3045.35</v>
      </c>
      <c r="E20" s="14"/>
      <c r="F20" s="14"/>
      <c r="G20" s="14">
        <v>60</v>
      </c>
      <c r="H20" s="21">
        <v>69</v>
      </c>
      <c r="I20" s="21"/>
      <c r="J20" s="21"/>
      <c r="K20" s="24">
        <v>110.528795</v>
      </c>
      <c r="L20" s="22">
        <v>2700</v>
      </c>
      <c r="M20" s="7">
        <f t="shared" si="1"/>
        <v>2939.5285120000003</v>
      </c>
      <c r="O20" s="34">
        <f t="shared" si="2"/>
        <v>-2.8299999985392787E-4</v>
      </c>
    </row>
    <row r="21" spans="1:21" x14ac:dyDescent="0.25">
      <c r="A21" s="64"/>
      <c r="B21" s="27" t="s">
        <v>10</v>
      </c>
      <c r="C21" s="9">
        <f>SUM(C3:C20)</f>
        <v>136796.95189950481</v>
      </c>
      <c r="D21" s="9">
        <f t="shared" ref="D21:M21" si="3">SUM(D3:D20)</f>
        <v>37469.78</v>
      </c>
      <c r="E21" s="9">
        <f t="shared" si="3"/>
        <v>6962.453463472315</v>
      </c>
      <c r="F21" s="9">
        <f t="shared" si="3"/>
        <v>0</v>
      </c>
      <c r="G21" s="9">
        <f t="shared" si="3"/>
        <v>1080</v>
      </c>
      <c r="H21" s="9">
        <f t="shared" si="3"/>
        <v>1242</v>
      </c>
      <c r="I21" s="9">
        <f t="shared" si="3"/>
        <v>0</v>
      </c>
      <c r="J21" s="9">
        <f t="shared" si="3"/>
        <v>0</v>
      </c>
      <c r="K21" s="9">
        <f>SUM(K3:K20)</f>
        <v>9558.1243349999968</v>
      </c>
      <c r="L21" s="9">
        <f t="shared" si="3"/>
        <v>48600</v>
      </c>
      <c r="M21" s="9">
        <f t="shared" si="3"/>
        <v>166769.74969797709</v>
      </c>
    </row>
    <row r="22" spans="1:21" ht="8.2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21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59"/>
      <c r="O23" s="59"/>
      <c r="P23" s="59"/>
      <c r="Q23" s="57"/>
      <c r="R23" s="57"/>
      <c r="S23" s="57"/>
      <c r="T23" s="57"/>
      <c r="U23" s="57"/>
    </row>
    <row r="24" spans="1:21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59"/>
      <c r="O24" s="59"/>
      <c r="P24" s="59"/>
      <c r="Q24" s="57"/>
      <c r="R24" s="57"/>
      <c r="S24" s="57"/>
      <c r="T24" s="57"/>
      <c r="U24" s="57"/>
    </row>
    <row r="25" spans="1:2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9"/>
      <c r="O25" s="59"/>
      <c r="P25" s="59"/>
      <c r="Q25" s="57"/>
      <c r="R25" s="57"/>
      <c r="S25" s="57"/>
      <c r="T25" s="57"/>
      <c r="U25" s="57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9"/>
      <c r="O26" s="59"/>
      <c r="P26" s="59"/>
      <c r="Q26" s="57"/>
      <c r="R26" s="57"/>
      <c r="S26" s="57"/>
      <c r="T26" s="57"/>
      <c r="U26" s="57"/>
    </row>
    <row r="27" spans="1:21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9"/>
      <c r="O27" s="59"/>
      <c r="P27" s="59"/>
      <c r="Q27" s="57"/>
      <c r="R27" s="57"/>
      <c r="S27" s="57"/>
      <c r="T27" s="57"/>
      <c r="U27" s="57"/>
    </row>
    <row r="28" spans="1:21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9"/>
      <c r="O28" s="59"/>
      <c r="P28" s="59"/>
      <c r="Q28" s="57"/>
      <c r="R28" s="57"/>
      <c r="S28" s="57"/>
      <c r="T28" s="57"/>
      <c r="U28" s="57"/>
    </row>
    <row r="29" spans="1:2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59"/>
      <c r="O29" s="59"/>
      <c r="P29" s="59"/>
      <c r="Q29" s="57"/>
      <c r="R29" s="57"/>
      <c r="S29" s="57"/>
      <c r="T29" s="57"/>
      <c r="U29" s="57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K14" sqref="K14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5703125" hidden="1" customWidth="1"/>
    <col min="10" max="10" width="11.42578125" hidden="1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N2" s="46" t="s">
        <v>14</v>
      </c>
    </row>
    <row r="3" spans="1:22" ht="18.95" customHeight="1" x14ac:dyDescent="0.25">
      <c r="A3" s="64" t="s">
        <v>5</v>
      </c>
      <c r="B3" s="27">
        <v>19</v>
      </c>
      <c r="C3" s="14">
        <v>9322.0930730846994</v>
      </c>
      <c r="D3" s="14">
        <v>9322</v>
      </c>
      <c r="E3" s="14"/>
      <c r="F3" s="14"/>
      <c r="G3" s="14">
        <v>60</v>
      </c>
      <c r="H3" s="21">
        <v>69</v>
      </c>
      <c r="I3" s="21"/>
      <c r="J3" s="30"/>
      <c r="K3" s="21">
        <v>0</v>
      </c>
      <c r="L3" s="22">
        <v>2700</v>
      </c>
      <c r="M3" s="7">
        <f>C3-D3+E3+H3+K3+L3+I3+J3+F3+G3</f>
        <v>2829.0930730846994</v>
      </c>
      <c r="N3" s="34">
        <f>C3-D3</f>
        <v>9.3073084699426545E-2</v>
      </c>
      <c r="O3" s="2"/>
      <c r="P3" s="32"/>
      <c r="Q3" s="2"/>
    </row>
    <row r="4" spans="1:22" ht="18.95" customHeight="1" x14ac:dyDescent="0.25">
      <c r="A4" s="64"/>
      <c r="B4" s="27">
        <v>20</v>
      </c>
      <c r="C4" s="14">
        <v>3824.1882877798521</v>
      </c>
      <c r="D4" s="25">
        <v>3824.19</v>
      </c>
      <c r="E4" s="14"/>
      <c r="F4" s="14"/>
      <c r="G4" s="14">
        <v>60</v>
      </c>
      <c r="H4" s="21">
        <v>69</v>
      </c>
      <c r="I4" s="21"/>
      <c r="J4" s="30"/>
      <c r="K4" s="21">
        <v>773.70184999999992</v>
      </c>
      <c r="L4" s="22">
        <v>2700</v>
      </c>
      <c r="M4" s="7">
        <f t="shared" ref="M4:M20" si="0">C4-D4+E4+H4+K4+L4+I4+J4+F4+G4</f>
        <v>3602.700137779852</v>
      </c>
      <c r="N4" s="34">
        <f t="shared" ref="N4:N20" si="1">C4-D4</f>
        <v>-1.7122201479651267E-3</v>
      </c>
      <c r="O4" s="2"/>
      <c r="P4" s="32"/>
    </row>
    <row r="5" spans="1:22" ht="18.95" customHeight="1" x14ac:dyDescent="0.25">
      <c r="A5" s="64"/>
      <c r="B5" s="27">
        <v>21</v>
      </c>
      <c r="C5" s="14">
        <v>3551.0062780905114</v>
      </c>
      <c r="D5" s="25">
        <v>3551</v>
      </c>
      <c r="E5" s="14"/>
      <c r="F5" s="14"/>
      <c r="G5" s="14">
        <v>60</v>
      </c>
      <c r="H5" s="21">
        <v>69</v>
      </c>
      <c r="I5" s="21"/>
      <c r="J5" s="30"/>
      <c r="K5" s="21">
        <v>663.17305499999998</v>
      </c>
      <c r="L5" s="22">
        <v>2700</v>
      </c>
      <c r="M5" s="7">
        <f t="shared" si="0"/>
        <v>3492.1793330905111</v>
      </c>
      <c r="N5" s="34">
        <f t="shared" si="1"/>
        <v>6.2780905113868357E-3</v>
      </c>
      <c r="O5" s="2"/>
      <c r="P5" s="32"/>
    </row>
    <row r="6" spans="1:22" ht="18.95" customHeight="1" x14ac:dyDescent="0.25">
      <c r="A6" s="64"/>
      <c r="B6" s="27">
        <v>22</v>
      </c>
      <c r="C6" s="14">
        <v>2828.9611204185367</v>
      </c>
      <c r="D6" s="25">
        <v>2828.96</v>
      </c>
      <c r="E6" s="14"/>
      <c r="F6" s="14"/>
      <c r="G6" s="14">
        <v>60</v>
      </c>
      <c r="H6" s="21">
        <v>69</v>
      </c>
      <c r="I6" s="21"/>
      <c r="J6" s="30"/>
      <c r="K6" s="21">
        <v>626.33006</v>
      </c>
      <c r="L6" s="22">
        <v>2700</v>
      </c>
      <c r="M6" s="7">
        <f t="shared" si="0"/>
        <v>3455.3311804185369</v>
      </c>
      <c r="N6" s="34">
        <f t="shared" si="1"/>
        <v>1.120418536629586E-3</v>
      </c>
      <c r="O6" s="2"/>
    </row>
    <row r="7" spans="1:22" ht="18.95" customHeight="1" x14ac:dyDescent="0.25">
      <c r="A7" s="64"/>
      <c r="B7" s="27">
        <v>23</v>
      </c>
      <c r="C7" s="14">
        <v>-1667.8821034589746</v>
      </c>
      <c r="D7" s="35">
        <v>2000</v>
      </c>
      <c r="E7" s="14"/>
      <c r="F7" s="14"/>
      <c r="G7" s="14">
        <v>60</v>
      </c>
      <c r="H7" s="21">
        <v>69</v>
      </c>
      <c r="I7" s="21"/>
      <c r="J7" s="30"/>
      <c r="K7" s="21">
        <v>0</v>
      </c>
      <c r="L7" s="22">
        <v>2700</v>
      </c>
      <c r="M7" s="7">
        <f t="shared" si="0"/>
        <v>-838.8821034589746</v>
      </c>
      <c r="N7" s="34">
        <f t="shared" si="1"/>
        <v>-3667.8821034589746</v>
      </c>
      <c r="O7" s="2"/>
      <c r="P7" s="32"/>
    </row>
    <row r="8" spans="1:22" ht="18.95" customHeight="1" thickBot="1" x14ac:dyDescent="0.3">
      <c r="A8" s="64"/>
      <c r="B8" s="27">
        <v>24</v>
      </c>
      <c r="C8" s="14">
        <v>-1478.9243765331639</v>
      </c>
      <c r="D8" s="15">
        <v>15000</v>
      </c>
      <c r="E8" s="14"/>
      <c r="F8" s="14"/>
      <c r="G8" s="14">
        <v>60</v>
      </c>
      <c r="H8" s="21">
        <v>69</v>
      </c>
      <c r="I8" s="21"/>
      <c r="J8" s="30"/>
      <c r="K8" s="21">
        <v>0</v>
      </c>
      <c r="L8" s="22">
        <v>2700</v>
      </c>
      <c r="M8" s="7">
        <f t="shared" si="0"/>
        <v>-13649.924376533163</v>
      </c>
      <c r="N8" s="34">
        <f t="shared" si="1"/>
        <v>-16478.924376533163</v>
      </c>
      <c r="O8" s="2"/>
      <c r="P8" s="32"/>
    </row>
    <row r="9" spans="1:22" ht="18.95" customHeight="1" thickBot="1" x14ac:dyDescent="0.3">
      <c r="A9" s="64"/>
      <c r="B9" s="27">
        <v>25</v>
      </c>
      <c r="C9" s="14">
        <v>2825.6622899700014</v>
      </c>
      <c r="D9" s="54">
        <v>2850</v>
      </c>
      <c r="E9" s="14"/>
      <c r="F9" s="14"/>
      <c r="G9" s="14">
        <v>60</v>
      </c>
      <c r="H9" s="21">
        <v>69</v>
      </c>
      <c r="I9" s="21"/>
      <c r="J9" s="30"/>
      <c r="K9" s="21">
        <v>0</v>
      </c>
      <c r="L9" s="22">
        <v>2700</v>
      </c>
      <c r="M9" s="7">
        <f t="shared" si="0"/>
        <v>2804.6622899700014</v>
      </c>
      <c r="N9" s="34">
        <f t="shared" si="1"/>
        <v>-24.337710029998561</v>
      </c>
      <c r="O9" s="2"/>
      <c r="P9" s="32"/>
      <c r="R9" s="2"/>
      <c r="V9" s="2"/>
    </row>
    <row r="10" spans="1:22" ht="18.95" customHeight="1" thickBot="1" x14ac:dyDescent="0.3">
      <c r="A10" s="64"/>
      <c r="B10" s="27">
        <v>26</v>
      </c>
      <c r="C10" s="14">
        <v>3044.0260567272908</v>
      </c>
      <c r="D10" s="15">
        <v>3044</v>
      </c>
      <c r="E10" s="14"/>
      <c r="F10" s="14"/>
      <c r="G10" s="14">
        <v>60</v>
      </c>
      <c r="H10" s="21">
        <v>69</v>
      </c>
      <c r="I10" s="21"/>
      <c r="J10" s="30"/>
      <c r="K10" s="21">
        <v>405.27237500000001</v>
      </c>
      <c r="L10" s="22">
        <v>2700</v>
      </c>
      <c r="M10" s="7">
        <f t="shared" si="0"/>
        <v>3234.2984317272908</v>
      </c>
      <c r="N10" s="34">
        <f t="shared" si="1"/>
        <v>2.6056727290779236E-2</v>
      </c>
      <c r="O10" s="2"/>
      <c r="P10" s="32"/>
    </row>
    <row r="11" spans="1:22" ht="18.95" customHeight="1" thickBot="1" x14ac:dyDescent="0.3">
      <c r="A11" s="64"/>
      <c r="B11" s="27">
        <v>27</v>
      </c>
      <c r="C11" s="14">
        <v>2914.8255116835212</v>
      </c>
      <c r="D11" s="54">
        <v>2915</v>
      </c>
      <c r="E11" s="14"/>
      <c r="F11" s="14"/>
      <c r="G11" s="14">
        <v>60</v>
      </c>
      <c r="H11" s="21">
        <v>69</v>
      </c>
      <c r="I11" s="21"/>
      <c r="J11" s="30"/>
      <c r="K11" s="21">
        <v>36.842899999999993</v>
      </c>
      <c r="L11" s="22">
        <v>2700</v>
      </c>
      <c r="M11" s="7">
        <f t="shared" si="0"/>
        <v>2865.6684116835213</v>
      </c>
      <c r="N11" s="34">
        <f t="shared" si="1"/>
        <v>-0.1744883164788007</v>
      </c>
      <c r="O11" s="2"/>
      <c r="P11" s="32"/>
    </row>
    <row r="12" spans="1:22" ht="18.95" customHeight="1" x14ac:dyDescent="0.25">
      <c r="A12" s="64"/>
      <c r="B12" s="27">
        <v>28</v>
      </c>
      <c r="C12" s="14">
        <v>2872.2687372535947</v>
      </c>
      <c r="D12" s="25">
        <v>2872.27</v>
      </c>
      <c r="E12" s="14"/>
      <c r="F12" s="14"/>
      <c r="G12" s="14">
        <v>60</v>
      </c>
      <c r="H12" s="21">
        <v>69</v>
      </c>
      <c r="I12" s="21"/>
      <c r="J12" s="30"/>
      <c r="K12" s="21">
        <v>552.64416499999993</v>
      </c>
      <c r="L12" s="22">
        <v>2700</v>
      </c>
      <c r="M12" s="7">
        <f t="shared" si="0"/>
        <v>3381.6429022535949</v>
      </c>
      <c r="N12" s="34">
        <f t="shared" si="1"/>
        <v>-1.2627464052457071E-3</v>
      </c>
      <c r="O12" s="2"/>
      <c r="P12" s="32"/>
    </row>
    <row r="13" spans="1:22" ht="18.95" customHeight="1" x14ac:dyDescent="0.25">
      <c r="A13" s="64"/>
      <c r="B13" s="27">
        <v>29</v>
      </c>
      <c r="C13" s="14">
        <v>4603.0369805634973</v>
      </c>
      <c r="D13" s="25">
        <v>4603.04</v>
      </c>
      <c r="E13" s="14"/>
      <c r="F13" s="14"/>
      <c r="G13" s="14">
        <v>60</v>
      </c>
      <c r="H13" s="21">
        <v>69</v>
      </c>
      <c r="I13" s="21"/>
      <c r="J13" s="30"/>
      <c r="K13" s="21">
        <v>1594.7755850000001</v>
      </c>
      <c r="L13" s="22">
        <v>2700</v>
      </c>
      <c r="M13" s="7">
        <f t="shared" si="0"/>
        <v>4423.7725655634977</v>
      </c>
      <c r="N13" s="34">
        <f t="shared" si="1"/>
        <v>-3.0194365026545711E-3</v>
      </c>
      <c r="O13" s="2"/>
      <c r="P13" s="32"/>
    </row>
    <row r="14" spans="1:22" ht="18.95" customHeight="1" x14ac:dyDescent="0.25">
      <c r="A14" s="64"/>
      <c r="B14" s="27">
        <v>30</v>
      </c>
      <c r="C14" s="14">
        <v>3391.4980817099995</v>
      </c>
      <c r="D14" s="25">
        <v>3391.5</v>
      </c>
      <c r="E14" s="14"/>
      <c r="F14" s="14"/>
      <c r="G14" s="14">
        <v>60</v>
      </c>
      <c r="H14" s="21">
        <v>69</v>
      </c>
      <c r="I14" s="21"/>
      <c r="J14" s="30"/>
      <c r="K14" s="21">
        <v>736.85894999999994</v>
      </c>
      <c r="L14" s="22">
        <v>2700</v>
      </c>
      <c r="M14" s="7">
        <f t="shared" si="0"/>
        <v>3565.8570317099993</v>
      </c>
      <c r="N14" s="34">
        <f t="shared" si="1"/>
        <v>-1.9182900005034753E-3</v>
      </c>
      <c r="O14" s="2"/>
      <c r="P14" s="32"/>
      <c r="R14" s="2"/>
    </row>
    <row r="15" spans="1:22" ht="18.95" customHeight="1" x14ac:dyDescent="0.25">
      <c r="A15" s="64"/>
      <c r="B15" s="27">
        <v>31</v>
      </c>
      <c r="C15" s="14">
        <v>3663.2548068700016</v>
      </c>
      <c r="D15" s="25">
        <v>3506.56</v>
      </c>
      <c r="E15" s="14"/>
      <c r="F15" s="14"/>
      <c r="G15" s="14">
        <v>60</v>
      </c>
      <c r="H15" s="21">
        <v>69</v>
      </c>
      <c r="I15" s="21"/>
      <c r="J15" s="30"/>
      <c r="K15" s="21">
        <v>1510.5608950000001</v>
      </c>
      <c r="L15" s="22">
        <v>2700</v>
      </c>
      <c r="M15" s="7">
        <f t="shared" si="0"/>
        <v>4496.2557018700018</v>
      </c>
      <c r="N15" s="34">
        <f t="shared" si="1"/>
        <v>156.69480687000168</v>
      </c>
      <c r="O15" s="2"/>
      <c r="P15" s="32"/>
    </row>
    <row r="16" spans="1:22" ht="18.95" customHeight="1" x14ac:dyDescent="0.25">
      <c r="A16" s="64"/>
      <c r="B16" s="27">
        <v>32</v>
      </c>
      <c r="C16" s="14">
        <v>3347.8535878900016</v>
      </c>
      <c r="D16" s="25">
        <v>3348</v>
      </c>
      <c r="E16" s="14"/>
      <c r="F16" s="14"/>
      <c r="G16" s="14">
        <v>60</v>
      </c>
      <c r="H16" s="21">
        <v>69</v>
      </c>
      <c r="I16" s="21"/>
      <c r="J16" s="30"/>
      <c r="K16" s="21">
        <v>368.42947499999997</v>
      </c>
      <c r="L16" s="22">
        <v>2700</v>
      </c>
      <c r="M16" s="7">
        <f t="shared" si="0"/>
        <v>3197.2830628900015</v>
      </c>
      <c r="N16" s="34">
        <f t="shared" si="1"/>
        <v>-0.14641210999843679</v>
      </c>
      <c r="O16" s="2"/>
      <c r="P16" s="32"/>
    </row>
    <row r="17" spans="1:21" ht="18.95" customHeight="1" x14ac:dyDescent="0.25">
      <c r="A17" s="64"/>
      <c r="B17" s="27">
        <v>33</v>
      </c>
      <c r="C17" s="14">
        <v>3737.6566501679304</v>
      </c>
      <c r="D17" s="25">
        <v>3737.66</v>
      </c>
      <c r="E17" s="14"/>
      <c r="F17" s="14"/>
      <c r="G17" s="14">
        <v>60</v>
      </c>
      <c r="H17" s="21">
        <v>69</v>
      </c>
      <c r="I17" s="21"/>
      <c r="J17" s="30"/>
      <c r="K17" s="21">
        <v>552.64416499999993</v>
      </c>
      <c r="L17" s="22">
        <v>2700</v>
      </c>
      <c r="M17" s="7">
        <f t="shared" si="0"/>
        <v>3381.6408151679307</v>
      </c>
      <c r="N17" s="34">
        <f t="shared" si="1"/>
        <v>-3.3498320694889117E-3</v>
      </c>
      <c r="O17" s="2"/>
      <c r="P17" s="32"/>
    </row>
    <row r="18" spans="1:21" ht="18.95" customHeight="1" x14ac:dyDescent="0.25">
      <c r="A18" s="64"/>
      <c r="B18" s="27">
        <v>34</v>
      </c>
      <c r="C18" s="14">
        <v>2848.6556651243955</v>
      </c>
      <c r="D18" s="25">
        <v>2900</v>
      </c>
      <c r="E18" s="14"/>
      <c r="F18" s="14"/>
      <c r="G18" s="14">
        <v>60</v>
      </c>
      <c r="H18" s="21">
        <v>69</v>
      </c>
      <c r="I18" s="21"/>
      <c r="J18" s="30"/>
      <c r="K18" s="21">
        <v>663.17305499999998</v>
      </c>
      <c r="L18" s="22">
        <v>2700</v>
      </c>
      <c r="M18" s="7">
        <f t="shared" si="0"/>
        <v>3440.8287201243957</v>
      </c>
      <c r="N18" s="34">
        <f t="shared" si="1"/>
        <v>-51.344334875604545</v>
      </c>
      <c r="O18" s="2"/>
      <c r="P18" s="32" t="s">
        <v>11</v>
      </c>
      <c r="R18" s="2"/>
    </row>
    <row r="19" spans="1:21" ht="18.95" customHeight="1" x14ac:dyDescent="0.25">
      <c r="A19" s="64"/>
      <c r="B19" s="27">
        <v>35</v>
      </c>
      <c r="C19" s="14">
        <v>2718.4773716300006</v>
      </c>
      <c r="D19" s="50">
        <v>3000</v>
      </c>
      <c r="E19" s="14"/>
      <c r="F19" s="14"/>
      <c r="G19" s="14">
        <v>60</v>
      </c>
      <c r="H19" s="21">
        <v>69</v>
      </c>
      <c r="I19" s="21"/>
      <c r="J19" s="30"/>
      <c r="K19" s="21">
        <v>221.05768499999999</v>
      </c>
      <c r="L19" s="22">
        <v>2700</v>
      </c>
      <c r="M19" s="7">
        <f t="shared" si="0"/>
        <v>2768.5350566300003</v>
      </c>
      <c r="N19" s="34">
        <f t="shared" si="1"/>
        <v>-281.52262836999944</v>
      </c>
      <c r="O19" s="2"/>
      <c r="P19" s="32"/>
    </row>
    <row r="20" spans="1:21" ht="18.95" customHeight="1" x14ac:dyDescent="0.25">
      <c r="A20" s="64"/>
      <c r="B20" s="27">
        <v>36</v>
      </c>
      <c r="C20" s="14">
        <v>3131.8820183400021</v>
      </c>
      <c r="D20" s="15">
        <v>3131.88</v>
      </c>
      <c r="E20" s="14"/>
      <c r="F20" s="14"/>
      <c r="G20" s="14">
        <v>60</v>
      </c>
      <c r="H20" s="21">
        <v>69</v>
      </c>
      <c r="I20" s="21"/>
      <c r="J20" s="30"/>
      <c r="K20" s="21">
        <v>478.95826999999997</v>
      </c>
      <c r="L20" s="22">
        <v>2700</v>
      </c>
      <c r="M20" s="7">
        <f t="shared" si="0"/>
        <v>3307.9602883400021</v>
      </c>
      <c r="N20" s="34">
        <f t="shared" si="1"/>
        <v>2.0183400019959663E-3</v>
      </c>
      <c r="O20" s="2"/>
      <c r="P20" s="32"/>
    </row>
    <row r="21" spans="1:21" x14ac:dyDescent="0.25">
      <c r="A21" s="64"/>
      <c r="B21" s="27" t="s">
        <v>10</v>
      </c>
      <c r="C21" s="9">
        <f>SUM(C3:C20)</f>
        <v>55478.540037311708</v>
      </c>
      <c r="D21" s="12">
        <f>SUM(D3:D20)</f>
        <v>75826.06</v>
      </c>
      <c r="E21" s="12">
        <f t="shared" ref="E21:K21" si="2">SUM(E3:E20)</f>
        <v>0</v>
      </c>
      <c r="F21" s="12">
        <f>SUM(F3:F20)</f>
        <v>0</v>
      </c>
      <c r="G21" s="12">
        <f>SUM(G3:G20)</f>
        <v>1080</v>
      </c>
      <c r="H21" s="12">
        <f t="shared" si="2"/>
        <v>1242</v>
      </c>
      <c r="I21" s="12">
        <f t="shared" si="2"/>
        <v>0</v>
      </c>
      <c r="J21" s="12">
        <f t="shared" si="2"/>
        <v>0</v>
      </c>
      <c r="K21" s="12">
        <f t="shared" si="2"/>
        <v>9184.4224849999991</v>
      </c>
      <c r="L21" s="9">
        <f>SUM(L3:L20)</f>
        <v>48600</v>
      </c>
      <c r="M21" s="9">
        <f>SUM(M3:M20)</f>
        <v>39758.902522311699</v>
      </c>
    </row>
    <row r="22" spans="1:2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/>
      <c r="O22" s="34"/>
    </row>
    <row r="23" spans="1:21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60"/>
      <c r="O23" s="60"/>
      <c r="P23" s="60"/>
      <c r="Q23" s="59"/>
      <c r="R23" s="59"/>
      <c r="S23" s="59"/>
      <c r="T23" s="59"/>
      <c r="U23" s="59"/>
    </row>
    <row r="24" spans="1:21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60"/>
      <c r="O24" s="60"/>
      <c r="P24" s="60"/>
      <c r="Q24" s="59"/>
      <c r="R24" s="59"/>
      <c r="S24" s="59"/>
      <c r="T24" s="59"/>
      <c r="U24" s="59"/>
    </row>
    <row r="25" spans="1:2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60"/>
      <c r="O25" s="60"/>
      <c r="P25" s="60"/>
      <c r="Q25" s="59"/>
      <c r="R25" s="59"/>
      <c r="S25" s="59"/>
      <c r="T25" s="59"/>
      <c r="U25" s="59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60"/>
      <c r="O26" s="60"/>
      <c r="P26" s="60"/>
      <c r="Q26" s="59"/>
      <c r="R26" s="59"/>
      <c r="S26" s="59"/>
      <c r="T26" s="59"/>
      <c r="U26" s="59"/>
    </row>
    <row r="27" spans="1:21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60"/>
      <c r="O27" s="60"/>
      <c r="P27" s="60"/>
      <c r="Q27" s="59"/>
      <c r="R27" s="59"/>
      <c r="S27" s="59"/>
      <c r="T27" s="59"/>
      <c r="U27" s="59"/>
    </row>
    <row r="28" spans="1:21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60"/>
      <c r="O28" s="60"/>
      <c r="P28" s="60"/>
      <c r="Q28" s="59"/>
      <c r="R28" s="59"/>
      <c r="S28" s="59"/>
      <c r="T28" s="59"/>
      <c r="U28" s="59"/>
    </row>
    <row r="29" spans="1:2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0"/>
      <c r="O29" s="60"/>
      <c r="P29" s="60"/>
      <c r="Q29" s="59"/>
      <c r="R29" s="59"/>
      <c r="S29" s="59"/>
      <c r="T29" s="59"/>
      <c r="U29" s="59"/>
    </row>
    <row r="30" spans="1:21" ht="15" customHeight="1" x14ac:dyDescent="0.25">
      <c r="A30" s="60"/>
      <c r="B30" s="60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59"/>
      <c r="R30" s="59"/>
      <c r="S30" s="59"/>
      <c r="T30" s="59"/>
      <c r="U30" s="59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2025-08-19T17:15:39Z</cp:lastPrinted>
  <dcterms:created xsi:type="dcterms:W3CDTF">2014-06-22T16:28:57Z</dcterms:created>
  <dcterms:modified xsi:type="dcterms:W3CDTF">2025-10-15T20:14:07Z</dcterms:modified>
</cp:coreProperties>
</file>